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omfb\PRIVAT MARLENE\HEKLA\"/>
    </mc:Choice>
  </mc:AlternateContent>
  <bookViews>
    <workbookView xWindow="0" yWindow="0" windowWidth="24000" windowHeight="9135"/>
  </bookViews>
  <sheets>
    <sheet name="Ark1" sheetId="1" r:id="rId1"/>
    <sheet name="Ark2" sheetId="2" r:id="rId2"/>
    <sheet name="Ark3" sheetId="3" r:id="rId3"/>
  </sheets>
  <definedNames>
    <definedName name="_xlnm.Print_Area" localSheetId="0">'Ark1'!$A$1:$D$69</definedName>
  </definedNames>
  <calcPr calcId="171026"/>
</workbook>
</file>

<file path=xl/calcChain.xml><?xml version="1.0" encoding="utf-8"?>
<calcChain xmlns="http://schemas.openxmlformats.org/spreadsheetml/2006/main">
  <c r="G11" i="1" l="1"/>
  <c r="G18" i="1"/>
  <c r="G19" i="1"/>
  <c r="G34" i="1"/>
  <c r="G38" i="1"/>
  <c r="G51" i="1"/>
  <c r="G52" i="1"/>
  <c r="G53" i="1"/>
  <c r="G60" i="1"/>
  <c r="D11" i="1"/>
  <c r="D18" i="1"/>
  <c r="D19" i="1"/>
  <c r="E11" i="1"/>
  <c r="E18" i="1"/>
  <c r="E19" i="1"/>
  <c r="F19" i="1"/>
  <c r="F24" i="1"/>
  <c r="F25" i="1"/>
  <c r="F26" i="1"/>
  <c r="F27" i="1"/>
  <c r="F28" i="1"/>
  <c r="F29" i="1"/>
  <c r="F30" i="1"/>
  <c r="F31" i="1"/>
  <c r="F32" i="1"/>
  <c r="F33" i="1"/>
  <c r="F34" i="1"/>
  <c r="F36" i="1"/>
  <c r="F37" i="1"/>
  <c r="F38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D57" i="1"/>
  <c r="D59" i="1"/>
  <c r="F59" i="1"/>
  <c r="F60" i="1"/>
  <c r="E34" i="1"/>
  <c r="E38" i="1"/>
  <c r="E51" i="1"/>
  <c r="E52" i="1"/>
  <c r="E53" i="1"/>
  <c r="E60" i="1"/>
  <c r="D34" i="1"/>
  <c r="D38" i="1"/>
  <c r="D51" i="1"/>
  <c r="D52" i="1"/>
  <c r="D53" i="1"/>
  <c r="D60" i="1"/>
  <c r="F57" i="1"/>
  <c r="F16" i="1"/>
  <c r="F58" i="1"/>
  <c r="F56" i="1"/>
  <c r="F17" i="1"/>
  <c r="F15" i="1"/>
  <c r="F10" i="1"/>
  <c r="F14" i="1"/>
  <c r="F9" i="1"/>
  <c r="F8" i="1"/>
  <c r="F7" i="1"/>
  <c r="F6" i="1"/>
  <c r="F11" i="1"/>
  <c r="F18" i="1"/>
</calcChain>
</file>

<file path=xl/sharedStrings.xml><?xml version="1.0" encoding="utf-8"?>
<sst xmlns="http://schemas.openxmlformats.org/spreadsheetml/2006/main" count="61" uniqueCount="61">
  <si>
    <t>Islandshestforeningen Hekla - Resultat 2014</t>
  </si>
  <si>
    <t>hovedposter</t>
  </si>
  <si>
    <t>Regnskap 2014</t>
  </si>
  <si>
    <t>Budsjet 2014</t>
  </si>
  <si>
    <t>Avvik</t>
  </si>
  <si>
    <t>Budsjett 2015</t>
  </si>
  <si>
    <t>Konto</t>
  </si>
  <si>
    <t>Salgsinntekter Hekla-butikken</t>
  </si>
  <si>
    <t>Sponsor/annonseinntekter</t>
  </si>
  <si>
    <t>Salgsinntekter kiosk</t>
  </si>
  <si>
    <t>Stevneinntekter (påmeldingsavg.)</t>
  </si>
  <si>
    <t>Off Tilskudd</t>
  </si>
  <si>
    <t>Sum Salgsinntekter</t>
  </si>
  <si>
    <t>Andre inntekter</t>
  </si>
  <si>
    <t>Kursinntekter/turer</t>
  </si>
  <si>
    <t>Årskontingenter</t>
  </si>
  <si>
    <t xml:space="preserve">Rytterfest </t>
  </si>
  <si>
    <t>Div inntekter</t>
  </si>
  <si>
    <t>Sum andre inntekter</t>
  </si>
  <si>
    <t>Sum Driftsinntekter</t>
  </si>
  <si>
    <t>Driftskostnader</t>
  </si>
  <si>
    <t>Varekostnader</t>
  </si>
  <si>
    <t>Heklajubileum, 30 år,  2015</t>
  </si>
  <si>
    <t>Dommeravgift</t>
  </si>
  <si>
    <t xml:space="preserve">Stevneutgifter   </t>
  </si>
  <si>
    <t>Stevneutgifter dommere 3 stevner- 2 stevner 2013</t>
  </si>
  <si>
    <t>Sponsing av aktiviteter (B&amp;U arb. m.m.)</t>
  </si>
  <si>
    <t>Kursutgifter</t>
  </si>
  <si>
    <t>Gebyrer</t>
  </si>
  <si>
    <t>Innkjøp av varer for videresalg - Heklab.</t>
  </si>
  <si>
    <t>Innkjøp av varer for videresalg - kiosk</t>
  </si>
  <si>
    <t>Premier til stevner</t>
  </si>
  <si>
    <t>Diverse utgifter</t>
  </si>
  <si>
    <t>SUM Varekostnader</t>
  </si>
  <si>
    <t>Lønnskostnader</t>
  </si>
  <si>
    <t>Gaver</t>
  </si>
  <si>
    <t>Møter</t>
  </si>
  <si>
    <t>SUM lønnskostnader</t>
  </si>
  <si>
    <t>Andre driftskostnader</t>
  </si>
  <si>
    <t>Vedlikehold av baneanlegg, inkl forarbeid stevner</t>
  </si>
  <si>
    <t>Vedlikehold dommerboder banegjerder etc</t>
  </si>
  <si>
    <t>Renhold av lokaler</t>
  </si>
  <si>
    <t>Inventar</t>
  </si>
  <si>
    <t>Driftsmateriale</t>
  </si>
  <si>
    <t>Kontorrekvisita</t>
  </si>
  <si>
    <t>Drift - data/edb</t>
  </si>
  <si>
    <t>Valhallposten/hjemmeside</t>
  </si>
  <si>
    <t xml:space="preserve">NIHF møter , kurs , opppdatering o.l.     </t>
  </si>
  <si>
    <t>Porto</t>
  </si>
  <si>
    <t>NRYF, rytterkrets</t>
  </si>
  <si>
    <t>SUM Andre  driftskostnader</t>
  </si>
  <si>
    <t>Sum Driftskostnader</t>
  </si>
  <si>
    <t>Sum Driftsresultat</t>
  </si>
  <si>
    <t>Finansinntekter og kostnader</t>
  </si>
  <si>
    <t>Renteinntekter skattefritt</t>
  </si>
  <si>
    <t>Sum finansinntekter</t>
  </si>
  <si>
    <t>Finanskostnader</t>
  </si>
  <si>
    <t>Sum finansinntekter og kostnader</t>
  </si>
  <si>
    <t>Årsresultat</t>
  </si>
  <si>
    <t>Avsetninger</t>
  </si>
  <si>
    <t>Årsresultat etter avsetninger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</si>
</sst>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_ * #,##0_ ;_ * \-#,##0_ ;_ * &quot;-&quot;??_ ;_ @_ "/>
    <numFmt numFmtId="165" formatCode="#,##0_ ;\-#,##0\ "/>
  </numFmts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Georgia"/>
      <family val="1"/>
    </font>
    <font>
      <b/>
      <sz val="11"/>
      <color indexed="8"/>
      <name val="Georgia"/>
      <family val="1"/>
    </font>
    <font>
      <sz val="8"/>
      <name val="Calibri"/>
      <family val="2"/>
    </font>
    <font>
      <i/>
      <u/>
      <sz val="11"/>
      <color indexed="8"/>
      <name val="Georgia"/>
      <family val="1"/>
    </font>
    <font>
      <i/>
      <sz val="11"/>
      <color indexed="8"/>
      <name val="Georgia"/>
      <family val="1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6">
    <xf numFmtId="0" fontId="0" fillId="0" borderId="0" xfId="0"/>
    <xf numFmtId="0" fontId="2" fillId="0" borderId="0" xfId="0" applyFont="1"/>
    <xf numFmtId="164" fontId="2" fillId="0" borderId="0" xfId="1" applyNumberFormat="1" applyFon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/>
    <xf numFmtId="164" fontId="2" fillId="0" borderId="3" xfId="1" applyNumberFormat="1" applyFont="1" applyBorder="1"/>
    <xf numFmtId="0" fontId="2" fillId="0" borderId="4" xfId="0" applyFont="1" applyBorder="1"/>
    <xf numFmtId="164" fontId="2" fillId="0" borderId="4" xfId="1" applyNumberFormat="1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164" fontId="2" fillId="0" borderId="7" xfId="1" applyNumberFormat="1" applyFont="1" applyBorder="1"/>
    <xf numFmtId="0" fontId="3" fillId="0" borderId="8" xfId="0" applyFont="1" applyBorder="1" applyAlignment="1">
      <alignment horizontal="right" vertical="top"/>
    </xf>
    <xf numFmtId="0" fontId="2" fillId="0" borderId="9" xfId="0" applyFont="1" applyBorder="1" applyAlignment="1">
      <alignment horizontal="left"/>
    </xf>
    <xf numFmtId="165" fontId="2" fillId="0" borderId="3" xfId="1" applyNumberFormat="1" applyFont="1" applyBorder="1"/>
    <xf numFmtId="0" fontId="2" fillId="0" borderId="10" xfId="0" applyFont="1" applyBorder="1"/>
    <xf numFmtId="0" fontId="2" fillId="0" borderId="11" xfId="0" applyFont="1" applyBorder="1"/>
    <xf numFmtId="164" fontId="2" fillId="0" borderId="12" xfId="1" applyNumberFormat="1" applyFont="1" applyBorder="1"/>
    <xf numFmtId="0" fontId="2" fillId="0" borderId="13" xfId="0" applyFont="1" applyBorder="1"/>
    <xf numFmtId="164" fontId="2" fillId="0" borderId="14" xfId="1" applyNumberFormat="1" applyFont="1" applyBorder="1" applyAlignment="1">
      <alignment horizontal="center"/>
    </xf>
    <xf numFmtId="164" fontId="2" fillId="0" borderId="15" xfId="1" applyNumberFormat="1" applyFont="1" applyBorder="1" applyAlignment="1">
      <alignment horizontal="center"/>
    </xf>
    <xf numFmtId="164" fontId="2" fillId="0" borderId="16" xfId="1" applyNumberFormat="1" applyFont="1" applyBorder="1"/>
    <xf numFmtId="164" fontId="2" fillId="0" borderId="17" xfId="1" applyNumberFormat="1" applyFont="1" applyBorder="1"/>
    <xf numFmtId="164" fontId="2" fillId="0" borderId="18" xfId="1" applyNumberFormat="1" applyFont="1" applyBorder="1"/>
    <xf numFmtId="164" fontId="2" fillId="0" borderId="19" xfId="1" applyNumberFormat="1" applyFont="1" applyBorder="1" applyAlignment="1">
      <alignment horizontal="left"/>
    </xf>
    <xf numFmtId="164" fontId="2" fillId="0" borderId="17" xfId="1" applyNumberFormat="1" applyFont="1" applyBorder="1" applyAlignment="1">
      <alignment horizontal="right"/>
    </xf>
    <xf numFmtId="0" fontId="2" fillId="0" borderId="9" xfId="0" applyFont="1" applyBorder="1" applyAlignment="1">
      <alignment horizontal="left" wrapText="1"/>
    </xf>
    <xf numFmtId="164" fontId="2" fillId="0" borderId="15" xfId="1" applyNumberFormat="1" applyFont="1" applyBorder="1"/>
    <xf numFmtId="164" fontId="2" fillId="0" borderId="1" xfId="1" applyNumberFormat="1" applyFont="1" applyBorder="1" applyAlignment="1">
      <alignment horizontal="center"/>
    </xf>
    <xf numFmtId="164" fontId="2" fillId="0" borderId="0" xfId="1" applyNumberFormat="1" applyFont="1" applyBorder="1" applyAlignment="1">
      <alignment horizontal="center"/>
    </xf>
    <xf numFmtId="164" fontId="2" fillId="0" borderId="0" xfId="1" applyNumberFormat="1" applyFont="1" applyBorder="1"/>
    <xf numFmtId="164" fontId="2" fillId="0" borderId="20" xfId="1" applyNumberFormat="1" applyFont="1" applyBorder="1"/>
    <xf numFmtId="164" fontId="2" fillId="0" borderId="20" xfId="1" applyNumberFormat="1" applyFont="1" applyBorder="1" applyAlignment="1">
      <alignment horizontal="right"/>
    </xf>
    <xf numFmtId="164" fontId="2" fillId="0" borderId="21" xfId="1" applyNumberFormat="1" applyFont="1" applyBorder="1"/>
    <xf numFmtId="0" fontId="2" fillId="0" borderId="0" xfId="0" applyFont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2" fillId="0" borderId="24" xfId="0" applyFont="1" applyBorder="1" applyAlignment="1">
      <alignment horizontal="left"/>
    </xf>
    <xf numFmtId="0" fontId="2" fillId="0" borderId="25" xfId="0" applyFont="1" applyBorder="1" applyAlignment="1">
      <alignment horizontal="left"/>
    </xf>
    <xf numFmtId="0" fontId="2" fillId="0" borderId="25" xfId="0" applyFont="1" applyBorder="1"/>
    <xf numFmtId="165" fontId="2" fillId="0" borderId="25" xfId="1" applyNumberFormat="1" applyFont="1" applyBorder="1"/>
    <xf numFmtId="165" fontId="2" fillId="0" borderId="26" xfId="1" applyNumberFormat="1" applyFont="1" applyBorder="1" applyAlignment="1">
      <alignment horizontal="right"/>
    </xf>
    <xf numFmtId="165" fontId="2" fillId="0" borderId="27" xfId="1" applyNumberFormat="1" applyFont="1" applyBorder="1" applyAlignment="1">
      <alignment horizontal="right"/>
    </xf>
    <xf numFmtId="0" fontId="2" fillId="0" borderId="24" xfId="0" applyFont="1" applyBorder="1"/>
    <xf numFmtId="0" fontId="2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22" xfId="0" applyFont="1" applyBorder="1" applyAlignment="1">
      <alignment horizontal="left"/>
    </xf>
    <xf numFmtId="0" fontId="2" fillId="0" borderId="23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29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22" xfId="0" applyFont="1" applyBorder="1" applyAlignment="1">
      <alignment horizontal="left"/>
    </xf>
    <xf numFmtId="0" fontId="2" fillId="0" borderId="23" xfId="0" applyFont="1" applyBorder="1" applyAlignment="1">
      <alignment horizontal="left"/>
    </xf>
    <xf numFmtId="0" fontId="2" fillId="0" borderId="28" xfId="0" applyFont="1" applyBorder="1" applyAlignment="1">
      <alignment horizontal="left" wrapText="1"/>
    </xf>
    <xf numFmtId="0" fontId="0" fillId="0" borderId="23" xfId="0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22" xfId="0" applyFont="1" applyBorder="1" applyAlignment="1">
      <alignment horizontal="left"/>
    </xf>
    <xf numFmtId="0" fontId="6" fillId="0" borderId="22" xfId="0" applyFont="1" applyBorder="1" applyAlignment="1">
      <alignment horizontal="left"/>
    </xf>
    <xf numFmtId="0" fontId="6" fillId="0" borderId="23" xfId="0" applyFont="1" applyBorder="1" applyAlignment="1">
      <alignment horizontal="left"/>
    </xf>
    <xf numFmtId="0" fontId="6" fillId="0" borderId="20" xfId="0" applyFont="1" applyBorder="1" applyAlignment="1"/>
    <xf numFmtId="0" fontId="7" fillId="0" borderId="20" xfId="0" applyFont="1" applyBorder="1" applyAlignment="1"/>
    <xf numFmtId="0" fontId="7" fillId="0" borderId="23" xfId="0" applyFont="1" applyBorder="1" applyAlignment="1">
      <alignment horizontal="left"/>
    </xf>
  </cellXfs>
  <cellStyles count="2">
    <cellStyle name="K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7"/>
  <sheetViews>
    <sheetView tabSelected="1" workbookViewId="0">
      <pane ySplit="4" topLeftCell="A5" activePane="bottomLeft" state="frozen"/>
      <selection pane="bottomLeft" activeCell="B3" sqref="A1:B3"/>
    </sheetView>
  </sheetViews>
  <sheetFormatPr baseColWidth="10" defaultColWidth="10.7109375" defaultRowHeight="14.25" x14ac:dyDescent="0.2"/>
  <cols>
    <col min="1" max="1" width="11.85546875" style="1" bestFit="1" customWidth="1"/>
    <col min="2" max="2" width="36.42578125" style="1" customWidth="1"/>
    <col min="3" max="3" width="7.7109375" style="1" bestFit="1" customWidth="1"/>
    <col min="4" max="4" width="15.5703125" style="2" customWidth="1"/>
    <col min="5" max="5" width="16.85546875" style="2" customWidth="1"/>
    <col min="6" max="6" width="15.28515625" style="2" bestFit="1" customWidth="1"/>
    <col min="7" max="7" width="15.28515625" style="2" customWidth="1"/>
    <col min="8" max="16384" width="10.7109375" style="1"/>
  </cols>
  <sheetData>
    <row r="1" spans="1:8" ht="15" customHeight="1" x14ac:dyDescent="0.2">
      <c r="A1" s="49" t="s">
        <v>0</v>
      </c>
      <c r="B1" s="49"/>
      <c r="C1" s="46"/>
    </row>
    <row r="2" spans="1:8" ht="15" customHeight="1" thickBot="1" x14ac:dyDescent="0.25">
      <c r="A2" s="49" t="s">
        <v>1</v>
      </c>
      <c r="B2" s="49"/>
      <c r="C2" s="46"/>
    </row>
    <row r="3" spans="1:8" ht="15" customHeight="1" x14ac:dyDescent="0.2">
      <c r="A3" s="16"/>
      <c r="B3" s="3"/>
      <c r="C3" s="3"/>
      <c r="D3" s="25" t="s">
        <v>2</v>
      </c>
      <c r="E3" s="20" t="s">
        <v>3</v>
      </c>
      <c r="F3" s="20" t="s">
        <v>4</v>
      </c>
      <c r="G3" s="29" t="s">
        <v>5</v>
      </c>
      <c r="H3" s="4" t="s">
        <v>6</v>
      </c>
    </row>
    <row r="4" spans="1:8" ht="15" thickBot="1" x14ac:dyDescent="0.25">
      <c r="A4" s="19"/>
      <c r="B4" s="17"/>
      <c r="C4" s="17"/>
      <c r="D4" s="18"/>
      <c r="E4" s="28"/>
      <c r="F4" s="21"/>
      <c r="G4" s="30"/>
    </row>
    <row r="5" spans="1:8" ht="15" customHeight="1" x14ac:dyDescent="0.2">
      <c r="A5" s="52"/>
      <c r="B5" s="53"/>
      <c r="C5" s="7"/>
      <c r="D5" s="8"/>
      <c r="E5" s="22"/>
      <c r="F5" s="22"/>
      <c r="G5" s="31"/>
    </row>
    <row r="6" spans="1:8" ht="15" customHeight="1" x14ac:dyDescent="0.2">
      <c r="A6" s="50" t="s">
        <v>7</v>
      </c>
      <c r="B6" s="51"/>
      <c r="C6" s="5"/>
      <c r="D6" s="6">
        <v>10000</v>
      </c>
      <c r="E6" s="32">
        <v>5000</v>
      </c>
      <c r="F6" s="23">
        <f>(D6-E6)</f>
        <v>5000</v>
      </c>
      <c r="G6" s="32">
        <v>5000</v>
      </c>
      <c r="H6" s="9">
        <v>3100</v>
      </c>
    </row>
    <row r="7" spans="1:8" ht="15" customHeight="1" x14ac:dyDescent="0.2">
      <c r="A7" s="50" t="s">
        <v>8</v>
      </c>
      <c r="B7" s="51"/>
      <c r="C7" s="5"/>
      <c r="D7" s="6"/>
      <c r="E7" s="32">
        <v>500</v>
      </c>
      <c r="F7" s="23">
        <f>(D7-E7)</f>
        <v>-500</v>
      </c>
      <c r="G7" s="32">
        <v>500</v>
      </c>
      <c r="H7" s="9">
        <v>3120</v>
      </c>
    </row>
    <row r="8" spans="1:8" ht="15" customHeight="1" x14ac:dyDescent="0.2">
      <c r="A8" s="50" t="s">
        <v>9</v>
      </c>
      <c r="B8" s="51"/>
      <c r="C8" s="5"/>
      <c r="D8" s="6">
        <v>56327</v>
      </c>
      <c r="E8" s="32">
        <v>50000</v>
      </c>
      <c r="F8" s="23">
        <f>(D8-E8)</f>
        <v>6327</v>
      </c>
      <c r="G8" s="32">
        <v>50000</v>
      </c>
      <c r="H8" s="9">
        <v>3200</v>
      </c>
    </row>
    <row r="9" spans="1:8" ht="15" customHeight="1" x14ac:dyDescent="0.2">
      <c r="A9" s="50" t="s">
        <v>10</v>
      </c>
      <c r="B9" s="51"/>
      <c r="C9" s="5"/>
      <c r="D9" s="6">
        <v>335781</v>
      </c>
      <c r="E9" s="32">
        <v>300000</v>
      </c>
      <c r="F9" s="23">
        <f>(D9-E9)</f>
        <v>35781</v>
      </c>
      <c r="G9" s="32">
        <v>300000</v>
      </c>
      <c r="H9" s="9">
        <v>3320</v>
      </c>
    </row>
    <row r="10" spans="1:8" ht="15" customHeight="1" x14ac:dyDescent="0.2">
      <c r="A10" s="50" t="s">
        <v>11</v>
      </c>
      <c r="B10" s="51"/>
      <c r="C10" s="5"/>
      <c r="D10" s="6">
        <v>19562.3</v>
      </c>
      <c r="E10" s="32">
        <v>30000</v>
      </c>
      <c r="F10" s="23">
        <f>(D10-E10)</f>
        <v>-10437.700000000001</v>
      </c>
      <c r="G10" s="32">
        <v>30000</v>
      </c>
      <c r="H10" s="9">
        <v>3400</v>
      </c>
    </row>
    <row r="11" spans="1:8" ht="15" customHeight="1" x14ac:dyDescent="0.2">
      <c r="A11" s="44" t="s">
        <v>12</v>
      </c>
      <c r="B11" s="45"/>
      <c r="C11" s="5"/>
      <c r="D11" s="6">
        <f>SUM(D6:D10)</f>
        <v>421670.3</v>
      </c>
      <c r="E11" s="6">
        <f>SUM(E6:E10)</f>
        <v>385500</v>
      </c>
      <c r="F11" s="6">
        <f>SUM(F6:F10)</f>
        <v>36170.300000000003</v>
      </c>
      <c r="G11" s="6">
        <f>SUM(G6:G10)</f>
        <v>385500</v>
      </c>
      <c r="H11" s="9"/>
    </row>
    <row r="12" spans="1:8" ht="15" customHeight="1" x14ac:dyDescent="0.2">
      <c r="A12" s="44"/>
      <c r="B12" s="45"/>
      <c r="C12" s="5"/>
      <c r="D12" s="6"/>
      <c r="E12" s="32"/>
      <c r="F12" s="23"/>
      <c r="G12" s="32"/>
      <c r="H12" s="9"/>
    </row>
    <row r="13" spans="1:8" ht="15" customHeight="1" x14ac:dyDescent="0.2">
      <c r="A13" s="44" t="s">
        <v>13</v>
      </c>
      <c r="B13" s="45"/>
      <c r="C13" s="5"/>
      <c r="D13" s="6"/>
      <c r="E13" s="32"/>
      <c r="F13" s="23"/>
      <c r="G13" s="32"/>
      <c r="H13" s="9"/>
    </row>
    <row r="14" spans="1:8" ht="15" customHeight="1" x14ac:dyDescent="0.2">
      <c r="A14" s="50" t="s">
        <v>14</v>
      </c>
      <c r="B14" s="51"/>
      <c r="C14" s="5"/>
      <c r="D14" s="6">
        <v>81847.5</v>
      </c>
      <c r="E14" s="32">
        <v>100000</v>
      </c>
      <c r="F14" s="23">
        <f t="shared" ref="F14:F19" si="0">(D14-E14)</f>
        <v>-18152.5</v>
      </c>
      <c r="G14" s="32">
        <v>100000</v>
      </c>
      <c r="H14" s="9">
        <v>3910</v>
      </c>
    </row>
    <row r="15" spans="1:8" ht="15" customHeight="1" x14ac:dyDescent="0.2">
      <c r="A15" s="50" t="s">
        <v>15</v>
      </c>
      <c r="B15" s="51"/>
      <c r="C15" s="5"/>
      <c r="D15" s="6">
        <v>34905</v>
      </c>
      <c r="E15" s="32">
        <v>27000</v>
      </c>
      <c r="F15" s="23">
        <f t="shared" si="0"/>
        <v>7905</v>
      </c>
      <c r="G15" s="32">
        <v>27000</v>
      </c>
      <c r="H15" s="9">
        <v>3920</v>
      </c>
    </row>
    <row r="16" spans="1:8" ht="15" customHeight="1" x14ac:dyDescent="0.25">
      <c r="A16" s="54" t="s">
        <v>16</v>
      </c>
      <c r="B16" s="57"/>
      <c r="C16" s="5"/>
      <c r="D16" s="6">
        <v>0</v>
      </c>
      <c r="E16" s="32">
        <v>-10000</v>
      </c>
      <c r="F16" s="23">
        <f t="shared" si="0"/>
        <v>10000</v>
      </c>
      <c r="G16" s="32"/>
      <c r="H16" s="9">
        <v>3950</v>
      </c>
    </row>
    <row r="17" spans="1:8" ht="15" customHeight="1" x14ac:dyDescent="0.2">
      <c r="A17" s="54" t="s">
        <v>17</v>
      </c>
      <c r="B17" s="55"/>
      <c r="C17" s="5"/>
      <c r="D17" s="6">
        <v>5650</v>
      </c>
      <c r="E17" s="32">
        <v>10000</v>
      </c>
      <c r="F17" s="23">
        <f t="shared" si="0"/>
        <v>-4350</v>
      </c>
      <c r="G17" s="32">
        <v>10000</v>
      </c>
      <c r="H17" s="9">
        <v>3999</v>
      </c>
    </row>
    <row r="18" spans="1:8" ht="15" customHeight="1" x14ac:dyDescent="0.2">
      <c r="A18" s="54" t="s">
        <v>18</v>
      </c>
      <c r="B18" s="55"/>
      <c r="C18" s="5"/>
      <c r="D18" s="6">
        <f>SUM(D13:D17)</f>
        <v>122402.5</v>
      </c>
      <c r="E18" s="6">
        <f>SUM(E13:E17)</f>
        <v>127000</v>
      </c>
      <c r="F18" s="23">
        <f t="shared" si="0"/>
        <v>-4597.5</v>
      </c>
      <c r="G18" s="6">
        <f>SUM(G13:G17)</f>
        <v>137000</v>
      </c>
      <c r="H18" s="9"/>
    </row>
    <row r="19" spans="1:8" ht="15" customHeight="1" x14ac:dyDescent="0.2">
      <c r="A19" s="54" t="s">
        <v>19</v>
      </c>
      <c r="B19" s="55"/>
      <c r="C19" s="5"/>
      <c r="D19" s="32">
        <f>SUM(D11+D18)</f>
        <v>544072.80000000005</v>
      </c>
      <c r="E19" s="32">
        <f>SUM(E11+E18)</f>
        <v>512500</v>
      </c>
      <c r="F19" s="23">
        <f t="shared" si="0"/>
        <v>31572.800000000047</v>
      </c>
      <c r="G19" s="32">
        <f>SUM(G11+G18)</f>
        <v>522500</v>
      </c>
      <c r="H19" s="9"/>
    </row>
    <row r="20" spans="1:8" ht="15" customHeight="1" x14ac:dyDescent="0.2">
      <c r="A20" s="47"/>
      <c r="B20" s="48"/>
      <c r="C20" s="5"/>
      <c r="D20" s="6"/>
      <c r="E20" s="32"/>
      <c r="F20" s="23"/>
      <c r="G20" s="32"/>
      <c r="H20" s="9"/>
    </row>
    <row r="21" spans="1:8" ht="15" customHeight="1" x14ac:dyDescent="0.2">
      <c r="A21" s="36" t="s">
        <v>20</v>
      </c>
      <c r="B21" s="48"/>
      <c r="C21" s="5"/>
      <c r="D21" s="6"/>
      <c r="E21" s="32"/>
      <c r="F21" s="23"/>
      <c r="G21" s="32"/>
      <c r="H21" s="9"/>
    </row>
    <row r="22" spans="1:8" ht="15" customHeight="1" x14ac:dyDescent="0.2">
      <c r="A22" s="36" t="s">
        <v>21</v>
      </c>
      <c r="B22" s="48"/>
      <c r="C22" s="5"/>
      <c r="D22" s="6"/>
      <c r="E22" s="32"/>
      <c r="F22" s="23"/>
      <c r="G22" s="32"/>
      <c r="H22" s="9"/>
    </row>
    <row r="23" spans="1:8" ht="15" customHeight="1" x14ac:dyDescent="0.2">
      <c r="A23" s="50" t="s">
        <v>22</v>
      </c>
      <c r="B23" s="51"/>
      <c r="C23" s="5"/>
      <c r="D23" s="6"/>
      <c r="E23" s="33"/>
      <c r="F23" s="26"/>
      <c r="G23" s="33">
        <v>75000</v>
      </c>
      <c r="H23" s="9"/>
    </row>
    <row r="24" spans="1:8" ht="15" customHeight="1" x14ac:dyDescent="0.2">
      <c r="A24" s="50" t="s">
        <v>23</v>
      </c>
      <c r="B24" s="51"/>
      <c r="C24" s="5"/>
      <c r="D24" s="6">
        <v>6035</v>
      </c>
      <c r="E24" s="33">
        <v>12000</v>
      </c>
      <c r="F24" s="23">
        <f t="shared" ref="F24:F50" si="1">(D24-E24)</f>
        <v>-5965</v>
      </c>
      <c r="G24" s="33">
        <v>12000</v>
      </c>
      <c r="H24" s="9">
        <v>4010</v>
      </c>
    </row>
    <row r="25" spans="1:8" ht="15" customHeight="1" x14ac:dyDescent="0.2">
      <c r="A25" s="50" t="s">
        <v>24</v>
      </c>
      <c r="B25" s="51"/>
      <c r="C25" s="5"/>
      <c r="D25" s="6">
        <v>111493.7</v>
      </c>
      <c r="E25" s="33">
        <v>100000</v>
      </c>
      <c r="F25" s="23">
        <f t="shared" si="1"/>
        <v>11493.699999999997</v>
      </c>
      <c r="G25" s="33">
        <v>100000</v>
      </c>
      <c r="H25" s="9">
        <v>4110</v>
      </c>
    </row>
    <row r="26" spans="1:8" ht="15" customHeight="1" x14ac:dyDescent="0.2">
      <c r="A26" s="50" t="s">
        <v>25</v>
      </c>
      <c r="B26" s="51"/>
      <c r="C26" s="5"/>
      <c r="D26" s="6">
        <v>113820.07</v>
      </c>
      <c r="E26" s="33">
        <v>120000</v>
      </c>
      <c r="F26" s="23">
        <f t="shared" si="1"/>
        <v>-6179.929999999993</v>
      </c>
      <c r="G26" s="33">
        <v>120000</v>
      </c>
      <c r="H26" s="9">
        <v>4120</v>
      </c>
    </row>
    <row r="27" spans="1:8" ht="15" customHeight="1" x14ac:dyDescent="0.2">
      <c r="A27" s="50" t="s">
        <v>26</v>
      </c>
      <c r="B27" s="51"/>
      <c r="C27" s="5"/>
      <c r="D27" s="6">
        <v>6000</v>
      </c>
      <c r="E27" s="33">
        <v>0</v>
      </c>
      <c r="F27" s="23">
        <f t="shared" si="1"/>
        <v>6000</v>
      </c>
      <c r="G27" s="33">
        <v>15000</v>
      </c>
      <c r="H27" s="9">
        <v>4200</v>
      </c>
    </row>
    <row r="28" spans="1:8" ht="15" customHeight="1" x14ac:dyDescent="0.2">
      <c r="A28" s="50" t="s">
        <v>27</v>
      </c>
      <c r="B28" s="51"/>
      <c r="C28" s="5"/>
      <c r="D28" s="6">
        <v>78426.28</v>
      </c>
      <c r="E28" s="33">
        <v>85000</v>
      </c>
      <c r="F28" s="23">
        <f t="shared" si="1"/>
        <v>-6573.7200000000012</v>
      </c>
      <c r="G28" s="33">
        <v>85000</v>
      </c>
      <c r="H28" s="9">
        <v>4210</v>
      </c>
    </row>
    <row r="29" spans="1:8" ht="15" customHeight="1" x14ac:dyDescent="0.2">
      <c r="A29" s="50" t="s">
        <v>28</v>
      </c>
      <c r="B29" s="51"/>
      <c r="C29" s="5"/>
      <c r="D29" s="6">
        <v>1515.5</v>
      </c>
      <c r="E29" s="33">
        <v>1500</v>
      </c>
      <c r="F29" s="23">
        <f t="shared" si="1"/>
        <v>15.5</v>
      </c>
      <c r="G29" s="33">
        <v>1500</v>
      </c>
      <c r="H29" s="9">
        <v>4230</v>
      </c>
    </row>
    <row r="30" spans="1:8" ht="15" customHeight="1" x14ac:dyDescent="0.2">
      <c r="A30" s="50" t="s">
        <v>29</v>
      </c>
      <c r="B30" s="51"/>
      <c r="C30" s="5"/>
      <c r="D30" s="6">
        <v>23630</v>
      </c>
      <c r="E30" s="33">
        <v>0</v>
      </c>
      <c r="F30" s="23">
        <f t="shared" si="1"/>
        <v>23630</v>
      </c>
      <c r="G30" s="33">
        <v>5000</v>
      </c>
      <c r="H30" s="9">
        <v>4300</v>
      </c>
    </row>
    <row r="31" spans="1:8" ht="15" customHeight="1" x14ac:dyDescent="0.2">
      <c r="A31" s="50" t="s">
        <v>30</v>
      </c>
      <c r="B31" s="51"/>
      <c r="C31" s="5"/>
      <c r="D31" s="6">
        <v>28145.93</v>
      </c>
      <c r="E31" s="33">
        <v>17000</v>
      </c>
      <c r="F31" s="23">
        <f t="shared" si="1"/>
        <v>11145.93</v>
      </c>
      <c r="G31" s="33">
        <v>17000</v>
      </c>
      <c r="H31" s="9">
        <v>4301</v>
      </c>
    </row>
    <row r="32" spans="1:8" ht="15" customHeight="1" x14ac:dyDescent="0.2">
      <c r="A32" s="50" t="s">
        <v>31</v>
      </c>
      <c r="B32" s="51"/>
      <c r="C32" s="5"/>
      <c r="D32" s="6">
        <v>40843</v>
      </c>
      <c r="E32" s="33">
        <v>30000</v>
      </c>
      <c r="F32" s="23">
        <f>(D32-E32)</f>
        <v>10843</v>
      </c>
      <c r="G32" s="33">
        <v>30000</v>
      </c>
      <c r="H32" s="9">
        <v>4310</v>
      </c>
    </row>
    <row r="33" spans="1:8" ht="15" customHeight="1" x14ac:dyDescent="0.2">
      <c r="A33" s="50" t="s">
        <v>32</v>
      </c>
      <c r="B33" s="51"/>
      <c r="C33" s="5"/>
      <c r="D33" s="6">
        <v>5650</v>
      </c>
      <c r="E33" s="33">
        <v>0</v>
      </c>
      <c r="F33" s="23">
        <f t="shared" si="1"/>
        <v>5650</v>
      </c>
      <c r="G33" s="33">
        <v>0</v>
      </c>
      <c r="H33" s="9">
        <v>4310</v>
      </c>
    </row>
    <row r="34" spans="1:8" ht="15" customHeight="1" x14ac:dyDescent="0.25">
      <c r="A34" s="54" t="s">
        <v>33</v>
      </c>
      <c r="B34" s="57"/>
      <c r="C34" s="5"/>
      <c r="D34" s="6">
        <f>SUM(D23:D33)</f>
        <v>415559.48000000004</v>
      </c>
      <c r="E34" s="6">
        <f>SUM(E23:E33)</f>
        <v>365500</v>
      </c>
      <c r="F34" s="6">
        <f>SUM(F23:F33)</f>
        <v>50059.48</v>
      </c>
      <c r="G34" s="6">
        <f>SUM(G23:G33)</f>
        <v>460500</v>
      </c>
      <c r="H34" s="9"/>
    </row>
    <row r="35" spans="1:8" ht="15" customHeight="1" x14ac:dyDescent="0.25">
      <c r="A35" s="61" t="s">
        <v>34</v>
      </c>
      <c r="B35" s="65"/>
      <c r="C35" s="5"/>
      <c r="D35" s="6"/>
      <c r="E35" s="33"/>
      <c r="F35" s="23"/>
      <c r="G35" s="33"/>
      <c r="H35" s="9"/>
    </row>
    <row r="36" spans="1:8" ht="15" customHeight="1" x14ac:dyDescent="0.2">
      <c r="A36" s="50" t="s">
        <v>35</v>
      </c>
      <c r="B36" s="51"/>
      <c r="C36" s="5"/>
      <c r="D36" s="6">
        <v>3594.9</v>
      </c>
      <c r="E36" s="33">
        <v>5000</v>
      </c>
      <c r="F36" s="23">
        <f t="shared" si="1"/>
        <v>-1405.1</v>
      </c>
      <c r="G36" s="33">
        <v>5000</v>
      </c>
      <c r="H36" s="9">
        <v>5901</v>
      </c>
    </row>
    <row r="37" spans="1:8" ht="15" customHeight="1" x14ac:dyDescent="0.2">
      <c r="A37" s="50" t="s">
        <v>36</v>
      </c>
      <c r="B37" s="51"/>
      <c r="C37" s="5"/>
      <c r="D37" s="6">
        <v>12118.41</v>
      </c>
      <c r="E37" s="33">
        <v>5000</v>
      </c>
      <c r="F37" s="23">
        <f t="shared" si="1"/>
        <v>7118.41</v>
      </c>
      <c r="G37" s="33">
        <v>10000</v>
      </c>
      <c r="H37" s="9">
        <v>5910</v>
      </c>
    </row>
    <row r="38" spans="1:8" ht="15" customHeight="1" x14ac:dyDescent="0.25">
      <c r="A38" s="54" t="s">
        <v>37</v>
      </c>
      <c r="B38" s="57"/>
      <c r="C38" s="5"/>
      <c r="D38" s="6">
        <f>SUM(D36:D37)</f>
        <v>15713.31</v>
      </c>
      <c r="E38" s="6">
        <f>SUM(E36:E37)</f>
        <v>10000</v>
      </c>
      <c r="F38" s="6">
        <f>SUM(F36:F37)</f>
        <v>5713.3099999999995</v>
      </c>
      <c r="G38" s="6">
        <f>SUM(G36:G37)</f>
        <v>15000</v>
      </c>
      <c r="H38" s="9"/>
    </row>
    <row r="39" spans="1:8" ht="15" customHeight="1" x14ac:dyDescent="0.25">
      <c r="A39" s="61" t="s">
        <v>38</v>
      </c>
      <c r="B39" s="65"/>
      <c r="C39" s="5"/>
      <c r="D39" s="6"/>
      <c r="E39" s="33"/>
      <c r="F39" s="23"/>
      <c r="G39" s="33"/>
      <c r="H39" s="9"/>
    </row>
    <row r="40" spans="1:8" ht="15" customHeight="1" x14ac:dyDescent="0.2">
      <c r="A40" s="50" t="s">
        <v>39</v>
      </c>
      <c r="B40" s="51"/>
      <c r="C40" s="5"/>
      <c r="D40" s="6">
        <v>46420.26</v>
      </c>
      <c r="E40" s="33">
        <v>60000</v>
      </c>
      <c r="F40" s="23">
        <f t="shared" si="1"/>
        <v>-13579.739999999998</v>
      </c>
      <c r="G40" s="33">
        <v>60000</v>
      </c>
      <c r="H40" s="9">
        <v>6300</v>
      </c>
    </row>
    <row r="41" spans="1:8" ht="15" customHeight="1" x14ac:dyDescent="0.2">
      <c r="A41" s="50" t="s">
        <v>40</v>
      </c>
      <c r="B41" s="51"/>
      <c r="C41" s="5"/>
      <c r="D41" s="6">
        <v>0</v>
      </c>
      <c r="E41" s="33">
        <v>10000</v>
      </c>
      <c r="F41" s="23">
        <f t="shared" si="1"/>
        <v>-10000</v>
      </c>
      <c r="G41" s="33">
        <v>10000</v>
      </c>
      <c r="H41" s="9">
        <v>6310</v>
      </c>
    </row>
    <row r="42" spans="1:8" ht="15" customHeight="1" x14ac:dyDescent="0.2">
      <c r="A42" s="50" t="s">
        <v>41</v>
      </c>
      <c r="B42" s="51"/>
      <c r="C42" s="5"/>
      <c r="D42" s="6">
        <v>0</v>
      </c>
      <c r="E42" s="33">
        <v>3000</v>
      </c>
      <c r="F42" s="23">
        <f t="shared" si="1"/>
        <v>-3000</v>
      </c>
      <c r="G42" s="33">
        <v>3000</v>
      </c>
      <c r="H42" s="9">
        <v>6360</v>
      </c>
    </row>
    <row r="43" spans="1:8" ht="15" customHeight="1" x14ac:dyDescent="0.2">
      <c r="A43" s="50" t="s">
        <v>42</v>
      </c>
      <c r="B43" s="51"/>
      <c r="C43" s="5"/>
      <c r="D43" s="6">
        <v>1175</v>
      </c>
      <c r="E43" s="33">
        <v>2000</v>
      </c>
      <c r="F43" s="23">
        <f t="shared" si="1"/>
        <v>-825</v>
      </c>
      <c r="G43" s="33">
        <v>2000</v>
      </c>
      <c r="H43" s="9">
        <v>6540</v>
      </c>
    </row>
    <row r="44" spans="1:8" ht="15" customHeight="1" x14ac:dyDescent="0.2">
      <c r="A44" s="50" t="s">
        <v>43</v>
      </c>
      <c r="B44" s="51"/>
      <c r="C44" s="5"/>
      <c r="D44" s="6">
        <v>929</v>
      </c>
      <c r="E44" s="33">
        <v>0</v>
      </c>
      <c r="F44" s="23">
        <f t="shared" si="1"/>
        <v>929</v>
      </c>
      <c r="G44" s="33">
        <v>1000</v>
      </c>
      <c r="H44" s="9">
        <v>6550</v>
      </c>
    </row>
    <row r="45" spans="1:8" ht="15" customHeight="1" x14ac:dyDescent="0.2">
      <c r="A45" s="44" t="s">
        <v>44</v>
      </c>
      <c r="B45" s="45"/>
      <c r="C45" s="5"/>
      <c r="D45" s="6">
        <v>764.5</v>
      </c>
      <c r="E45" s="33">
        <v>2000</v>
      </c>
      <c r="F45" s="23">
        <f t="shared" si="1"/>
        <v>-1235.5</v>
      </c>
      <c r="G45" s="33">
        <v>1000</v>
      </c>
      <c r="H45" s="9">
        <v>6800</v>
      </c>
    </row>
    <row r="46" spans="1:8" ht="15" customHeight="1" x14ac:dyDescent="0.2">
      <c r="A46" s="50" t="s">
        <v>45</v>
      </c>
      <c r="B46" s="51"/>
      <c r="C46" s="5"/>
      <c r="D46" s="6">
        <v>500</v>
      </c>
      <c r="E46" s="33">
        <v>2000</v>
      </c>
      <c r="F46" s="23">
        <f t="shared" si="1"/>
        <v>-1500</v>
      </c>
      <c r="G46" s="33">
        <v>2000</v>
      </c>
      <c r="H46" s="9">
        <v>6810</v>
      </c>
    </row>
    <row r="47" spans="1:8" ht="15" customHeight="1" x14ac:dyDescent="0.2">
      <c r="A47" s="50" t="s">
        <v>46</v>
      </c>
      <c r="B47" s="51"/>
      <c r="C47" s="5"/>
      <c r="D47" s="6">
        <v>0</v>
      </c>
      <c r="E47" s="33">
        <v>500</v>
      </c>
      <c r="F47" s="23">
        <f t="shared" si="1"/>
        <v>-500</v>
      </c>
      <c r="G47" s="33">
        <v>500</v>
      </c>
      <c r="H47" s="9">
        <v>6820</v>
      </c>
    </row>
    <row r="48" spans="1:8" ht="15" customHeight="1" x14ac:dyDescent="0.2">
      <c r="A48" s="50" t="s">
        <v>47</v>
      </c>
      <c r="B48" s="51"/>
      <c r="C48" s="5"/>
      <c r="D48" s="6">
        <v>6171.07</v>
      </c>
      <c r="E48" s="33">
        <v>15000</v>
      </c>
      <c r="F48" s="23">
        <f t="shared" si="1"/>
        <v>-8828.93</v>
      </c>
      <c r="G48" s="33">
        <v>10000</v>
      </c>
      <c r="H48" s="9">
        <v>6860</v>
      </c>
    </row>
    <row r="49" spans="1:8" ht="15" customHeight="1" x14ac:dyDescent="0.2">
      <c r="A49" s="50" t="s">
        <v>48</v>
      </c>
      <c r="B49" s="51"/>
      <c r="C49" s="5"/>
      <c r="D49" s="6">
        <v>435</v>
      </c>
      <c r="E49" s="33">
        <v>500</v>
      </c>
      <c r="F49" s="23">
        <f t="shared" si="1"/>
        <v>-65</v>
      </c>
      <c r="G49" s="33">
        <v>500</v>
      </c>
      <c r="H49" s="9">
        <v>6940</v>
      </c>
    </row>
    <row r="50" spans="1:8" ht="15" customHeight="1" x14ac:dyDescent="0.2">
      <c r="A50" s="50" t="s">
        <v>49</v>
      </c>
      <c r="B50" s="51"/>
      <c r="C50" s="5"/>
      <c r="D50" s="6">
        <v>1340</v>
      </c>
      <c r="E50" s="33">
        <v>5000</v>
      </c>
      <c r="F50" s="23">
        <f t="shared" si="1"/>
        <v>-3660</v>
      </c>
      <c r="G50" s="33">
        <v>2000</v>
      </c>
      <c r="H50" s="9">
        <v>7411</v>
      </c>
    </row>
    <row r="51" spans="1:8" ht="15" x14ac:dyDescent="0.25">
      <c r="A51" s="63" t="s">
        <v>50</v>
      </c>
      <c r="B51" s="64"/>
      <c r="D51" s="2">
        <f>SUM(D40:D50)</f>
        <v>57734.83</v>
      </c>
      <c r="E51" s="2">
        <f>SUM(E40:E50)</f>
        <v>100000</v>
      </c>
      <c r="F51" s="2">
        <f>SUM(F40:F50)</f>
        <v>-42265.17</v>
      </c>
      <c r="G51" s="2">
        <f>SUM(G40:G50)</f>
        <v>92000</v>
      </c>
    </row>
    <row r="52" spans="1:8" ht="15" customHeight="1" x14ac:dyDescent="0.2">
      <c r="A52" s="61" t="s">
        <v>51</v>
      </c>
      <c r="B52" s="62"/>
      <c r="C52" s="5"/>
      <c r="D52" s="6">
        <f>SUM(D34+D38+D51)</f>
        <v>489007.62000000005</v>
      </c>
      <c r="E52" s="6">
        <f>SUM(E34+E38+E51)</f>
        <v>475500</v>
      </c>
      <c r="F52" s="6">
        <f>SUM(F34+F38+F51)</f>
        <v>13507.620000000003</v>
      </c>
      <c r="G52" s="6">
        <f>SUM(G34+G38+G51)</f>
        <v>567500</v>
      </c>
      <c r="H52" s="9"/>
    </row>
    <row r="53" spans="1:8" ht="15" customHeight="1" x14ac:dyDescent="0.2">
      <c r="A53" s="58" t="s">
        <v>52</v>
      </c>
      <c r="B53" s="59"/>
      <c r="C53" s="5"/>
      <c r="D53" s="15">
        <f>SUM(D19-D52)</f>
        <v>55065.179999999993</v>
      </c>
      <c r="E53" s="15">
        <f>SUM(E19-E52)</f>
        <v>37000</v>
      </c>
      <c r="F53" s="15">
        <f>SUM(F19-F52)</f>
        <v>18065.180000000044</v>
      </c>
      <c r="G53" s="15">
        <f>SUM(G19-G52)</f>
        <v>-45000</v>
      </c>
      <c r="H53" s="9"/>
    </row>
    <row r="54" spans="1:8" ht="15" customHeight="1" x14ac:dyDescent="0.25">
      <c r="A54" s="54"/>
      <c r="B54" s="57"/>
      <c r="C54" s="39"/>
      <c r="D54" s="40"/>
      <c r="E54" s="41"/>
      <c r="F54" s="42"/>
      <c r="G54" s="41"/>
      <c r="H54" s="43"/>
    </row>
    <row r="55" spans="1:8" ht="15" customHeight="1" x14ac:dyDescent="0.2">
      <c r="A55" s="37" t="s">
        <v>53</v>
      </c>
      <c r="B55" s="38"/>
      <c r="C55" s="39"/>
      <c r="D55" s="40"/>
      <c r="E55" s="41"/>
      <c r="F55" s="42"/>
      <c r="G55" s="41"/>
      <c r="H55" s="43"/>
    </row>
    <row r="56" spans="1:8" ht="15" customHeight="1" x14ac:dyDescent="0.25">
      <c r="A56" s="54" t="s">
        <v>54</v>
      </c>
      <c r="B56" s="57"/>
      <c r="C56" s="39"/>
      <c r="D56" s="40">
        <v>2285.87</v>
      </c>
      <c r="E56" s="41">
        <v>2500</v>
      </c>
      <c r="F56" s="42">
        <f>(D56-E56)</f>
        <v>-214.13000000000011</v>
      </c>
      <c r="G56" s="41">
        <v>2500</v>
      </c>
      <c r="H56" s="43">
        <v>8050</v>
      </c>
    </row>
    <row r="57" spans="1:8" ht="15" customHeight="1" x14ac:dyDescent="0.25">
      <c r="A57" s="54" t="s">
        <v>55</v>
      </c>
      <c r="B57" s="57"/>
      <c r="C57" s="39"/>
      <c r="D57" s="40">
        <f>(D56)</f>
        <v>2285.87</v>
      </c>
      <c r="E57" s="41">
        <v>2500</v>
      </c>
      <c r="F57" s="42">
        <f>(D57-E57)</f>
        <v>-214.13000000000011</v>
      </c>
      <c r="G57" s="41">
        <v>2500</v>
      </c>
      <c r="H57" s="43"/>
    </row>
    <row r="58" spans="1:8" ht="15" customHeight="1" x14ac:dyDescent="0.25">
      <c r="A58" s="54" t="s">
        <v>56</v>
      </c>
      <c r="B58" s="57"/>
      <c r="C58" s="39"/>
      <c r="D58" s="40">
        <v>0</v>
      </c>
      <c r="E58" s="41">
        <v>0</v>
      </c>
      <c r="F58" s="42">
        <f>(D58-E58)</f>
        <v>0</v>
      </c>
      <c r="G58" s="41">
        <v>0</v>
      </c>
      <c r="H58" s="43"/>
    </row>
    <row r="59" spans="1:8" ht="15" customHeight="1" x14ac:dyDescent="0.25">
      <c r="A59" s="54" t="s">
        <v>57</v>
      </c>
      <c r="B59" s="57"/>
      <c r="C59" s="39"/>
      <c r="D59" s="40">
        <f>D57-D58</f>
        <v>2285.87</v>
      </c>
      <c r="E59" s="41">
        <v>2500</v>
      </c>
      <c r="F59" s="42">
        <f>(D59-E59)</f>
        <v>-214.13000000000011</v>
      </c>
      <c r="G59" s="41">
        <v>2500</v>
      </c>
      <c r="H59" s="43"/>
    </row>
    <row r="60" spans="1:8" ht="15" customHeight="1" x14ac:dyDescent="0.25">
      <c r="A60" s="60" t="s">
        <v>58</v>
      </c>
      <c r="B60" s="57"/>
      <c r="C60" s="39"/>
      <c r="D60" s="40">
        <f>SUM(D53+D59)</f>
        <v>57351.049999999996</v>
      </c>
      <c r="E60" s="40">
        <f>SUM(E53+E59)</f>
        <v>39500</v>
      </c>
      <c r="F60" s="40">
        <f>SUM(F53+F59)</f>
        <v>17851.050000000043</v>
      </c>
      <c r="G60" s="40">
        <f>SUM(G53+G59)</f>
        <v>-42500</v>
      </c>
      <c r="H60" s="43"/>
    </row>
    <row r="61" spans="1:8" ht="15" customHeight="1" x14ac:dyDescent="0.25">
      <c r="A61" s="54" t="s">
        <v>59</v>
      </c>
      <c r="B61" s="57"/>
      <c r="C61" s="39"/>
      <c r="D61" s="40"/>
      <c r="E61" s="41"/>
      <c r="F61" s="42"/>
      <c r="G61" s="41"/>
      <c r="H61" s="43"/>
    </row>
    <row r="62" spans="1:8" ht="15.75" customHeight="1" thickBot="1" x14ac:dyDescent="0.3">
      <c r="A62" s="60" t="s">
        <v>60</v>
      </c>
      <c r="B62" s="57"/>
      <c r="C62" s="11"/>
      <c r="D62" s="12"/>
      <c r="E62" s="24"/>
      <c r="F62" s="24"/>
      <c r="G62" s="34"/>
      <c r="H62" s="10"/>
    </row>
    <row r="63" spans="1:8" ht="15" thickBot="1" x14ac:dyDescent="0.25"/>
    <row r="64" spans="1:8" ht="34.5" customHeight="1" thickBot="1" x14ac:dyDescent="0.25">
      <c r="A64" s="13"/>
      <c r="B64" s="56"/>
      <c r="C64" s="56"/>
      <c r="D64" s="56"/>
      <c r="E64" s="27"/>
      <c r="F64" s="14"/>
      <c r="G64" s="35"/>
    </row>
    <row r="65" spans="1:7" ht="23.25" customHeight="1" thickBot="1" x14ac:dyDescent="0.25">
      <c r="A65" s="13"/>
      <c r="B65" s="56"/>
      <c r="C65" s="56"/>
      <c r="D65" s="56"/>
      <c r="E65" s="27"/>
      <c r="F65" s="14"/>
      <c r="G65" s="35"/>
    </row>
    <row r="66" spans="1:7" ht="22.5" customHeight="1" thickBot="1" x14ac:dyDescent="0.25">
      <c r="A66" s="13"/>
      <c r="B66" s="56"/>
      <c r="C66" s="56"/>
      <c r="D66" s="56"/>
      <c r="E66" s="27"/>
      <c r="F66" s="14"/>
      <c r="G66" s="35"/>
    </row>
    <row r="67" spans="1:7" ht="36" hidden="1" customHeight="1" thickBot="1" x14ac:dyDescent="0.25">
      <c r="A67" s="13"/>
      <c r="B67" s="56"/>
      <c r="C67" s="56"/>
      <c r="D67" s="56"/>
      <c r="E67" s="27"/>
      <c r="F67" s="14"/>
      <c r="G67" s="35"/>
    </row>
  </sheetData>
  <mergeCells count="56">
    <mergeCell ref="B67:D67"/>
    <mergeCell ref="A53:B53"/>
    <mergeCell ref="A62:B62"/>
    <mergeCell ref="B64:D64"/>
    <mergeCell ref="B65:D65"/>
    <mergeCell ref="A54:B54"/>
    <mergeCell ref="A60:B60"/>
    <mergeCell ref="A61:B61"/>
    <mergeCell ref="A58:B58"/>
    <mergeCell ref="A59:B59"/>
    <mergeCell ref="A56:B56"/>
    <mergeCell ref="A57:B57"/>
    <mergeCell ref="B66:D66"/>
    <mergeCell ref="A28:B28"/>
    <mergeCell ref="A29:B29"/>
    <mergeCell ref="A30:B30"/>
    <mergeCell ref="A31:B31"/>
    <mergeCell ref="A47:B47"/>
    <mergeCell ref="A33:B33"/>
    <mergeCell ref="A34:B34"/>
    <mergeCell ref="A42:B42"/>
    <mergeCell ref="A48:B48"/>
    <mergeCell ref="A46:B46"/>
    <mergeCell ref="A38:B38"/>
    <mergeCell ref="A50:B50"/>
    <mergeCell ref="A52:B52"/>
    <mergeCell ref="A51:B51"/>
    <mergeCell ref="A49:B49"/>
    <mergeCell ref="A9:B9"/>
    <mergeCell ref="A10:B10"/>
    <mergeCell ref="A17:B17"/>
    <mergeCell ref="A15:B15"/>
    <mergeCell ref="A18:B18"/>
    <mergeCell ref="A14:B14"/>
    <mergeCell ref="A16:B16"/>
    <mergeCell ref="A19:B19"/>
    <mergeCell ref="A27:B27"/>
    <mergeCell ref="A32:B32"/>
    <mergeCell ref="A43:B43"/>
    <mergeCell ref="A44:B44"/>
    <mergeCell ref="A23:B23"/>
    <mergeCell ref="A40:B40"/>
    <mergeCell ref="A41:B41"/>
    <mergeCell ref="A24:B24"/>
    <mergeCell ref="A25:B25"/>
    <mergeCell ref="A26:B26"/>
    <mergeCell ref="A36:B36"/>
    <mergeCell ref="A37:B37"/>
    <mergeCell ref="A35:B35"/>
    <mergeCell ref="A39:B39"/>
    <mergeCell ref="A1:B1"/>
    <mergeCell ref="A2:B2"/>
    <mergeCell ref="A6:B6"/>
    <mergeCell ref="A7:B7"/>
    <mergeCell ref="A8:B8"/>
    <mergeCell ref="A5:B5"/>
  </mergeCells>
  <phoneticPr fontId="4" type="noConversion"/>
  <pageMargins left="0.39370078740157483" right="0.39370078740157483" top="0.39370078740157483" bottom="0.39370078740157483" header="0.31496062992125984" footer="0.31496062992125984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cols>
    <col min="1" max="256" width="11.42578125" customWidth="1"/>
  </cols>
  <sheetData/>
  <phoneticPr fontId="4" type="noConversion"/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cols>
    <col min="1" max="256" width="11.42578125" customWidth="1"/>
  </cols>
  <sheetData/>
  <phoneticPr fontId="4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3</vt:i4>
      </vt:variant>
      <vt:variant>
        <vt:lpstr>Navngitte områder</vt:lpstr>
      </vt:variant>
      <vt:variant>
        <vt:i4>1</vt:i4>
      </vt:variant>
    </vt:vector>
  </HeadingPairs>
  <TitlesOfParts>
    <vt:vector size="4" baseType="lpstr">
      <vt:lpstr>Ark1</vt:lpstr>
      <vt:lpstr>Ark2</vt:lpstr>
      <vt:lpstr>Ark3</vt:lpstr>
      <vt:lpstr>'Ark1'!Utskriftsområde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Kristin</dc:creator>
  <cp:keywords/>
  <dc:description/>
  <cp:lastModifiedBy>Bagley Marlene Furnes</cp:lastModifiedBy>
  <cp:revision/>
  <dcterms:created xsi:type="dcterms:W3CDTF">2012-01-26T19:51:39Z</dcterms:created>
  <dcterms:modified xsi:type="dcterms:W3CDTF">2016-02-08T22:30:34Z</dcterms:modified>
  <cp:category/>
  <cp:contentStatus/>
</cp:coreProperties>
</file>